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ijn Drive\Documents\mijn excelfiles\"/>
    </mc:Choice>
  </mc:AlternateContent>
  <xr:revisionPtr revIDLastSave="0" documentId="8_{697E5E85-C51A-4B18-844D-041E4BC9AB3E}" xr6:coauthVersionLast="47" xr6:coauthVersionMax="47" xr10:uidLastSave="{00000000-0000-0000-0000-000000000000}"/>
  <bookViews>
    <workbookView xWindow="-120" yWindow="-120" windowWidth="29040" windowHeight="15720" tabRatio="292" xr2:uid="{00000000-000D-0000-FFFF-FFFF00000000}"/>
  </bookViews>
  <sheets>
    <sheet name="Zanna-systeem" sheetId="1" r:id="rId1"/>
    <sheet name="Blad1" sheetId="2" r:id="rId2"/>
  </sheets>
  <definedNames>
    <definedName name="_xlnm.Print_Area" localSheetId="0">'Zanna-systeem'!$A$1:$P$65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J7" i="1"/>
  <c r="J8" i="1"/>
  <c r="J9" i="1"/>
  <c r="J10" i="1"/>
  <c r="J6" i="1"/>
  <c r="D7" i="1" l="1"/>
  <c r="D8" i="1"/>
  <c r="D9" i="1"/>
  <c r="D10" i="1"/>
  <c r="D11" i="1"/>
  <c r="D12" i="1"/>
  <c r="D6" i="1"/>
  <c r="E6" i="1" l="1"/>
  <c r="L6" i="1"/>
  <c r="E7" i="1"/>
  <c r="L7" i="1"/>
  <c r="E8" i="1"/>
  <c r="L8" i="1"/>
  <c r="E9" i="1"/>
  <c r="L9" i="1"/>
  <c r="E10" i="1"/>
  <c r="L10" i="1"/>
  <c r="E11" i="1"/>
  <c r="L11" i="1"/>
  <c r="E12" i="1"/>
  <c r="D22" i="1" l="1"/>
  <c r="D26" i="1" s="1"/>
  <c r="D21" i="1"/>
  <c r="D24" i="1" l="1"/>
  <c r="K8" i="1" s="1"/>
  <c r="D23" i="1"/>
  <c r="I12" i="1" s="1"/>
  <c r="D33" i="1"/>
  <c r="F20" i="1"/>
  <c r="F21" i="1"/>
  <c r="D30" i="1"/>
  <c r="F8" i="1"/>
  <c r="F7" i="1"/>
  <c r="F9" i="1"/>
  <c r="K6" i="1"/>
  <c r="K9" i="1"/>
  <c r="K12" i="1"/>
  <c r="F10" i="1"/>
  <c r="I7" i="1"/>
  <c r="I8" i="1"/>
  <c r="I10" i="1"/>
  <c r="I6" i="1"/>
  <c r="I11" i="1"/>
  <c r="I9" i="1"/>
  <c r="F11" i="1"/>
  <c r="F6" i="1"/>
  <c r="F12" i="1"/>
  <c r="K10" i="1" l="1"/>
  <c r="K11" i="1"/>
  <c r="K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Pierre Huylenbroeck</author>
  </authors>
  <commentList>
    <comment ref="D7" authorId="0" shapeId="0" xr:uid="{06B1F315-5DCE-42DA-B512-F3ED758D7E8C}">
      <text>
        <r>
          <rPr>
            <b/>
            <sz val="9"/>
            <color indexed="81"/>
            <rFont val="Tahoma"/>
            <family val="2"/>
          </rPr>
          <t>Pierre Huylenbroeck: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<sst xmlns="http://schemas.openxmlformats.org/spreadsheetml/2006/main" count="161" uniqueCount="118">
  <si>
    <t xml:space="preserve"> </t>
  </si>
  <si>
    <t/>
  </si>
  <si>
    <t>sep-12</t>
  </si>
  <si>
    <t>mei-13</t>
  </si>
  <si>
    <t>aug-13</t>
  </si>
  <si>
    <t>Totaal</t>
  </si>
  <si>
    <t>Cash</t>
  </si>
  <si>
    <t>maa-14</t>
  </si>
  <si>
    <t>jan-15</t>
  </si>
  <si>
    <t>Ondergrens</t>
  </si>
  <si>
    <t>Bovengrens</t>
  </si>
  <si>
    <t>Aantal</t>
  </si>
  <si>
    <t>Koers</t>
  </si>
  <si>
    <t>Datum</t>
  </si>
  <si>
    <t>Aankoop-koers</t>
  </si>
  <si>
    <t>Aandeel</t>
  </si>
  <si>
    <t>Gemiddeld bedrag</t>
  </si>
  <si>
    <t>Aankoopwaarde volgende aandeel</t>
  </si>
  <si>
    <t>Portefeuillewaarde op 1/01</t>
  </si>
  <si>
    <t>Winst in %</t>
  </si>
  <si>
    <t>Portefeuillewaarde op -365d</t>
  </si>
  <si>
    <t>Aandeel 2</t>
  </si>
  <si>
    <t>Aandeel 3</t>
  </si>
  <si>
    <t>Aandeel 4</t>
  </si>
  <si>
    <t>Aandeel 5</t>
  </si>
  <si>
    <t>Aandeel 6</t>
  </si>
  <si>
    <t>Mijn Zanna-portefeuille</t>
  </si>
  <si>
    <t>Naam aandeel</t>
  </si>
  <si>
    <t>Aandeel 8</t>
  </si>
  <si>
    <t>Aandeel 9</t>
  </si>
  <si>
    <t>Aandeel 10</t>
  </si>
  <si>
    <t>Aandeel 11</t>
  </si>
  <si>
    <t>Aandeel 12</t>
  </si>
  <si>
    <t>Aandeel 13</t>
  </si>
  <si>
    <t>Aandeel 14</t>
  </si>
  <si>
    <t>Het gemiddelde van de D-kolom, exclusief het cash-deel</t>
  </si>
  <si>
    <t>40% onder het gemiddelde</t>
  </si>
  <si>
    <t>60% boven het gemiddelde</t>
  </si>
  <si>
    <t>Bedrag voor de aankoop nieuw aandeel, inclusief kosten (=10% boven het gemiddelde)</t>
  </si>
  <si>
    <t>Bedrag (2)</t>
  </si>
  <si>
    <t>(2) Aandelen worden gerangschikt volgens aflopend gewicht in portefeuille</t>
  </si>
  <si>
    <t>uitleg - - - - - - - - - - - -&gt;</t>
  </si>
  <si>
    <t>Aandeel 15</t>
  </si>
  <si>
    <t>aankoop</t>
  </si>
  <si>
    <t>a-v-d-k (4)</t>
  </si>
  <si>
    <t>(4) a=aankoop; v=verkoop; d=dividend; k=kapitaalverhoging</t>
  </si>
  <si>
    <t>jun-16</t>
  </si>
  <si>
    <t>sep-15</t>
  </si>
  <si>
    <t xml:space="preserve">Koerswinst </t>
  </si>
  <si>
    <t>van de</t>
  </si>
  <si>
    <t>portefeuille</t>
  </si>
  <si>
    <t>Deel</t>
  </si>
  <si>
    <t>koers</t>
  </si>
  <si>
    <t>Aankoop-</t>
  </si>
  <si>
    <t>datum</t>
  </si>
  <si>
    <t>Idem "</t>
  </si>
  <si>
    <t>"</t>
  </si>
  <si>
    <t>(5) ondergrens A: 40% onder het gemiddelde van mijn posities</t>
  </si>
  <si>
    <t>De hoogste waarde van A en B telt</t>
  </si>
  <si>
    <t>(7) bovengrens A: 60% boven boven gemiddelde waarde posities</t>
  </si>
  <si>
    <t>(8) bovengrens B: 100% boven aankoopprijs</t>
  </si>
  <si>
    <t>A (5)</t>
  </si>
  <si>
    <t>B (6)</t>
  </si>
  <si>
    <t>(9) Bij overschrijding bovengrens houden we 90% gemiddelde waarde over</t>
  </si>
  <si>
    <t>De laagste waarde van A en B telt</t>
  </si>
  <si>
    <t>(1) Herbereken niet te vaak - eens per maand, of telkens als een nieuwe MMM verschijnt</t>
  </si>
  <si>
    <t xml:space="preserve">Gemiddelde = 4750€ =&gt; verkoop tot er voor 4275€ aandelen overblijven </t>
  </si>
  <si>
    <t>(10) aanpassen ondergrens B bij gedeeltelijke verkoop met winst</t>
  </si>
  <si>
    <t>(11) aanpassen bovengrens B bij gedeeltelijke verkoop met winst</t>
  </si>
  <si>
    <t>Ondergrens B wordt gelijkgesteld aan aankoopkoers</t>
  </si>
  <si>
    <t>51,7 (11)</t>
  </si>
  <si>
    <t>Verkooplimieten</t>
  </si>
  <si>
    <t>We kunnen ook meerdere keren langs de kassa passeren:</t>
  </si>
  <si>
    <t>*</t>
  </si>
  <si>
    <t>1 keer</t>
  </si>
  <si>
    <t>nieuwe ondergrens</t>
  </si>
  <si>
    <t>nieuwe bovengrens</t>
  </si>
  <si>
    <t>aankoopkoers</t>
  </si>
  <si>
    <t>aankoopkoers * 3,5</t>
  </si>
  <si>
    <t>**</t>
  </si>
  <si>
    <t>2 keer</t>
  </si>
  <si>
    <t>aankoopkoers * 2</t>
  </si>
  <si>
    <t>aankoopkoers * 7</t>
  </si>
  <si>
    <t>***</t>
  </si>
  <si>
    <t>3 keer</t>
  </si>
  <si>
    <t>aankoopkoers * 4</t>
  </si>
  <si>
    <t>aankoopkoers * 8</t>
  </si>
  <si>
    <t>aankoopkoers * 14</t>
  </si>
  <si>
    <t>aankoopkoers * 28</t>
  </si>
  <si>
    <t>****</t>
  </si>
  <si>
    <t>4 keer</t>
  </si>
  <si>
    <t>De huisregels</t>
  </si>
  <si>
    <t>Portefeuille -10j</t>
  </si>
  <si>
    <t>Zet kolommen B, C, G en H op nul, zodra u er zelf aan begint</t>
  </si>
  <si>
    <t>dividend (12)</t>
  </si>
  <si>
    <t>(12) Dividendbedrag = netto op de rekening (dus in principe -30% roerende voorheffing)</t>
  </si>
  <si>
    <t>(13) * betekent: deel verkocht wegens doorbreken bovenlimiet</t>
  </si>
  <si>
    <t>Aandeel 1</t>
  </si>
  <si>
    <t>Boekingen van de maand/quinzaine (3)</t>
  </si>
  <si>
    <t>(3) Alle transacties of dividenden van de afgelopen periode</t>
  </si>
  <si>
    <t>Aandeel 7</t>
  </si>
  <si>
    <t>Winst sinds Nieuwjaar (15)</t>
  </si>
  <si>
    <t>Winst op jaarbasis (15)</t>
  </si>
  <si>
    <t>Winst na 10 jaar (15)</t>
  </si>
  <si>
    <t>(15) facultatief - in portefeuilles waar periodiek wordt bijgestort vereisen rendementsberekingen andere aanpak.</t>
  </si>
  <si>
    <t>(16) Een aandeel dat verkocht is, mag niet binnen de twaalf maanden teruggekocht worden</t>
  </si>
  <si>
    <t>(17) Met de cash van een 'verplicht' verkocht aandeel (dat door bodemlimiet zakte) mag zes maanden niets gekocht worden</t>
  </si>
  <si>
    <t>Maand/jaar (1) (14)</t>
  </si>
  <si>
    <t>(14) gerasterde vakjes worden altijd handmatig ingevuld</t>
  </si>
  <si>
    <t>Bedrag per aandeel</t>
  </si>
  <si>
    <t>A (7)</t>
  </si>
  <si>
    <t>B (8)</t>
  </si>
  <si>
    <t xml:space="preserve">Bovengrens B wordt 3,5 keer aankoopkoers </t>
  </si>
  <si>
    <t>(6) ondergrens B: 30% onder aankoopwaarde</t>
  </si>
  <si>
    <t>C (18)</t>
  </si>
  <si>
    <t>(18) Indien bovengrens overschreden wordt, wordt bovengrens de ondergrens, met als tweede ondergrens: 14% onder tweewekelijks gecheckte topkoers</t>
  </si>
  <si>
    <t>Indien koers twee keer onder de ondergrens de sessie afsluit =&gt; verkoop ALLE aandelen</t>
  </si>
  <si>
    <t>Indien koers boven die limiet sessie afsluit ==&gt; bovengrens wordt ondergrens die 14% onder piekkoers evolueert. Indien onder ondergrens: verkoop een DEEL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</si>
</sst>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€_-;\-* #,##0\ _€_-;_-* &quot;-&quot;\ _€_-;_-@_-"/>
    <numFmt numFmtId="165" formatCode="_(&quot;$&quot;* #,##0.00_);_(&quot;$&quot;* \(#,##0.00\);_(&quot;$&quot;* &quot;-&quot;??_);_(@_)"/>
    <numFmt numFmtId="166" formatCode="0.0%"/>
    <numFmt numFmtId="167" formatCode="0.0"/>
    <numFmt numFmtId="168" formatCode="#,##0.00\ [$€-1];[Red]\-#,##0.00\ [$€-1]"/>
    <numFmt numFmtId="169" formatCode="&quot;€&quot;\ #,##0.00"/>
  </numFmts>
  <fonts count="22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2"/>
      <name val="Utopia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color theme="1" tint="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u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</font>
    <font>
      <b/>
      <sz val="12"/>
      <color theme="1" tint="4.9989318521683403E-2"/>
      <name val="Calibri"/>
      <family val="2"/>
    </font>
    <font>
      <u/>
      <sz val="12"/>
      <color theme="1" tint="4.9989318521683403E-2"/>
      <name val="Calibri"/>
      <family val="2"/>
      <scheme val="minor"/>
    </font>
    <font>
      <i/>
      <sz val="12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sz val="10"/>
      <color theme="1" tint="4.9989318521683403E-2"/>
      <name val="Verdana"/>
      <family val="2"/>
    </font>
    <font>
      <sz val="12"/>
      <color rgb="FF9C000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gray125"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249977111117893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8" borderId="0" applyNumberFormat="0" applyBorder="0" applyAlignment="0" applyProtection="0"/>
    <xf numFmtId="0" fontId="19" fillId="9" borderId="19" applyNumberFormat="0" applyAlignment="0" applyProtection="0"/>
  </cellStyleXfs>
  <cellXfs count="138">
    <xf numFmtId="0" fontId="0" fillId="0" borderId="0" xfId="0"/>
    <xf numFmtId="0" fontId="0" fillId="0" borderId="0" xfId="0" applyBorder="1"/>
    <xf numFmtId="16" fontId="0" fillId="0" borderId="0" xfId="0" quotePrefix="1" applyNumberFormat="1"/>
    <xf numFmtId="0" fontId="5" fillId="0" borderId="0" xfId="0" applyFont="1"/>
    <xf numFmtId="0" fontId="2" fillId="0" borderId="0" xfId="0" applyFont="1"/>
    <xf numFmtId="16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3" fillId="0" borderId="0" xfId="0" quotePrefix="1" applyFont="1"/>
    <xf numFmtId="0" fontId="7" fillId="0" borderId="1" xfId="0" applyFont="1" applyBorder="1"/>
    <xf numFmtId="1" fontId="7" fillId="0" borderId="1" xfId="0" quotePrefix="1" applyNumberFormat="1" applyFont="1" applyBorder="1"/>
    <xf numFmtId="0" fontId="7" fillId="0" borderId="2" xfId="0" applyFont="1" applyBorder="1"/>
    <xf numFmtId="0" fontId="8" fillId="0" borderId="0" xfId="0" applyFont="1"/>
    <xf numFmtId="0" fontId="9" fillId="0" borderId="0" xfId="0" applyFont="1" applyBorder="1"/>
    <xf numFmtId="166" fontId="9" fillId="0" borderId="0" xfId="0" applyNumberFormat="1" applyFont="1" applyBorder="1"/>
    <xf numFmtId="16" fontId="7" fillId="0" borderId="1" xfId="0" quotePrefix="1" applyNumberFormat="1" applyFont="1" applyBorder="1"/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49" fontId="7" fillId="0" borderId="5" xfId="0" quotePrefix="1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49" fontId="7" fillId="0" borderId="6" xfId="0" quotePrefix="1" applyNumberFormat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4" fontId="7" fillId="0" borderId="4" xfId="2" applyNumberFormat="1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0" fontId="10" fillId="0" borderId="3" xfId="0" applyFont="1" applyBorder="1"/>
    <xf numFmtId="0" fontId="10" fillId="0" borderId="0" xfId="0" applyFont="1"/>
    <xf numFmtId="164" fontId="10" fillId="0" borderId="0" xfId="0" applyNumberFormat="1" applyFont="1"/>
    <xf numFmtId="0" fontId="10" fillId="0" borderId="3" xfId="0" applyFont="1" applyBorder="1" applyAlignment="1">
      <alignment horizontal="right"/>
    </xf>
    <xf numFmtId="167" fontId="7" fillId="0" borderId="7" xfId="0" applyNumberFormat="1" applyFont="1" applyBorder="1" applyAlignment="1">
      <alignment horizontal="center"/>
    </xf>
    <xf numFmtId="0" fontId="11" fillId="0" borderId="3" xfId="0" applyFont="1" applyBorder="1"/>
    <xf numFmtId="0" fontId="7" fillId="0" borderId="8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6" fontId="11" fillId="0" borderId="0" xfId="1" applyNumberFormat="1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11" fillId="0" borderId="0" xfId="0" applyNumberFormat="1" applyFont="1"/>
    <xf numFmtId="0" fontId="13" fillId="0" borderId="0" xfId="0" quotePrefix="1" applyFont="1" applyBorder="1"/>
    <xf numFmtId="0" fontId="14" fillId="3" borderId="0" xfId="0" applyFont="1" applyFill="1" applyAlignment="1">
      <alignment horizontal="center"/>
    </xf>
    <xf numFmtId="0" fontId="0" fillId="0" borderId="6" xfId="0" applyBorder="1"/>
    <xf numFmtId="10" fontId="0" fillId="0" borderId="10" xfId="0" applyNumberFormat="1" applyBorder="1"/>
    <xf numFmtId="0" fontId="7" fillId="0" borderId="11" xfId="0" applyFont="1" applyBorder="1"/>
    <xf numFmtId="164" fontId="15" fillId="0" borderId="12" xfId="0" applyNumberFormat="1" applyFont="1" applyFill="1" applyBorder="1" applyAlignment="1">
      <alignment vertical="justify"/>
    </xf>
    <xf numFmtId="0" fontId="14" fillId="3" borderId="12" xfId="0" applyFont="1" applyFill="1" applyBorder="1" applyAlignment="1">
      <alignment vertical="center"/>
    </xf>
    <xf numFmtId="0" fontId="7" fillId="3" borderId="12" xfId="0" applyFont="1" applyFill="1" applyBorder="1"/>
    <xf numFmtId="164" fontId="14" fillId="3" borderId="12" xfId="0" applyNumberFormat="1" applyFont="1" applyFill="1" applyBorder="1" applyAlignment="1">
      <alignment horizontal="center" vertical="center"/>
    </xf>
    <xf numFmtId="2" fontId="9" fillId="3" borderId="12" xfId="0" quotePrefix="1" applyNumberFormat="1" applyFont="1" applyFill="1" applyBorder="1" applyAlignment="1">
      <alignment vertical="center"/>
    </xf>
    <xf numFmtId="9" fontId="14" fillId="3" borderId="0" xfId="1" quotePrefix="1" applyFont="1" applyFill="1" applyBorder="1" applyAlignment="1">
      <alignment horizontal="center" vertical="center"/>
    </xf>
    <xf numFmtId="16" fontId="14" fillId="0" borderId="0" xfId="0" quotePrefix="1" applyNumberFormat="1" applyFont="1"/>
    <xf numFmtId="0" fontId="6" fillId="0" borderId="0" xfId="0" applyFont="1"/>
    <xf numFmtId="0" fontId="0" fillId="4" borderId="0" xfId="0" applyFill="1"/>
    <xf numFmtId="0" fontId="14" fillId="0" borderId="14" xfId="0" applyFont="1" applyBorder="1" applyAlignment="1">
      <alignment vertical="justify"/>
    </xf>
    <xf numFmtId="0" fontId="14" fillId="0" borderId="6" xfId="0" applyFont="1" applyBorder="1" applyAlignment="1">
      <alignment vertical="justify"/>
    </xf>
    <xf numFmtId="0" fontId="14" fillId="0" borderId="15" xfId="0" applyFont="1" applyBorder="1" applyAlignment="1">
      <alignment vertical="justify"/>
    </xf>
    <xf numFmtId="0" fontId="14" fillId="0" borderId="3" xfId="0" applyFont="1" applyBorder="1" applyAlignment="1">
      <alignment vertical="justify"/>
    </xf>
    <xf numFmtId="0" fontId="14" fillId="0" borderId="14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16" xfId="0" applyFont="1" applyBorder="1" applyAlignment="1">
      <alignment vertical="justify"/>
    </xf>
    <xf numFmtId="0" fontId="14" fillId="0" borderId="3" xfId="0" quotePrefix="1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14" fillId="0" borderId="10" xfId="0" quotePrefix="1" applyFont="1" applyBorder="1" applyAlignment="1">
      <alignment horizontal="center"/>
    </xf>
    <xf numFmtId="167" fontId="7" fillId="0" borderId="17" xfId="0" applyNumberFormat="1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 horizontal="center"/>
    </xf>
    <xf numFmtId="0" fontId="0" fillId="6" borderId="0" xfId="0" applyFill="1"/>
    <xf numFmtId="0" fontId="2" fillId="6" borderId="0" xfId="0" applyFont="1" applyFill="1"/>
    <xf numFmtId="0" fontId="6" fillId="5" borderId="0" xfId="0" applyFont="1" applyFill="1"/>
    <xf numFmtId="0" fontId="12" fillId="0" borderId="3" xfId="0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16" fontId="7" fillId="0" borderId="0" xfId="0" applyNumberFormat="1" applyFont="1" applyAlignment="1" applyProtection="1">
      <alignment horizontal="left"/>
      <protection locked="0"/>
    </xf>
    <xf numFmtId="16" fontId="7" fillId="0" borderId="0" xfId="0" quotePrefix="1" applyNumberFormat="1" applyFont="1" applyAlignment="1" applyProtection="1">
      <protection locked="0"/>
    </xf>
    <xf numFmtId="16" fontId="7" fillId="0" borderId="0" xfId="0" applyNumberFormat="1" applyFont="1" applyAlignment="1" applyProtection="1">
      <protection locked="0"/>
    </xf>
    <xf numFmtId="0" fontId="14" fillId="3" borderId="3" xfId="0" applyFont="1" applyFill="1" applyBorder="1"/>
    <xf numFmtId="0" fontId="14" fillId="3" borderId="0" xfId="0" applyFont="1" applyFill="1" applyBorder="1" applyAlignment="1">
      <alignment horizontal="left"/>
    </xf>
    <xf numFmtId="0" fontId="1" fillId="0" borderId="0" xfId="0" applyFont="1"/>
    <xf numFmtId="0" fontId="14" fillId="10" borderId="0" xfId="0" applyFont="1" applyFill="1" applyAlignment="1">
      <alignment horizontal="center"/>
    </xf>
    <xf numFmtId="0" fontId="7" fillId="1" borderId="4" xfId="0" applyFont="1" applyFill="1" applyBorder="1" applyAlignment="1">
      <alignment horizontal="center"/>
    </xf>
    <xf numFmtId="0" fontId="7" fillId="1" borderId="0" xfId="0" applyFont="1" applyFill="1" applyBorder="1" applyAlignment="1">
      <alignment horizontal="center"/>
    </xf>
    <xf numFmtId="164" fontId="10" fillId="1" borderId="0" xfId="0" applyNumberFormat="1" applyFont="1" applyFill="1"/>
    <xf numFmtId="0" fontId="2" fillId="1" borderId="0" xfId="0" applyFont="1" applyFill="1"/>
    <xf numFmtId="0" fontId="0" fillId="1" borderId="0" xfId="0" applyFill="1" applyAlignment="1">
      <alignment horizontal="center"/>
    </xf>
    <xf numFmtId="168" fontId="2" fillId="1" borderId="0" xfId="0" applyNumberFormat="1" applyFont="1" applyFill="1"/>
    <xf numFmtId="169" fontId="0" fillId="1" borderId="0" xfId="0" applyNumberFormat="1" applyFill="1"/>
    <xf numFmtId="0" fontId="2" fillId="1" borderId="0" xfId="0" quotePrefix="1" applyFont="1" applyFill="1" applyAlignment="1">
      <alignment horizontal="center"/>
    </xf>
    <xf numFmtId="169" fontId="17" fillId="1" borderId="0" xfId="0" quotePrefix="1" applyNumberFormat="1" applyFont="1" applyFill="1" applyAlignment="1"/>
    <xf numFmtId="16" fontId="7" fillId="1" borderId="0" xfId="0" applyNumberFormat="1" applyFont="1" applyFill="1" applyAlignment="1" applyProtection="1">
      <protection locked="0"/>
    </xf>
    <xf numFmtId="16" fontId="7" fillId="1" borderId="0" xfId="0" applyNumberFormat="1" applyFont="1" applyFill="1" applyAlignment="1" applyProtection="1">
      <alignment horizontal="center"/>
      <protection locked="0"/>
    </xf>
    <xf numFmtId="169" fontId="7" fillId="1" borderId="0" xfId="0" applyNumberFormat="1" applyFont="1" applyFill="1" applyAlignment="1" applyProtection="1">
      <protection locked="0"/>
    </xf>
    <xf numFmtId="16" fontId="7" fillId="1" borderId="0" xfId="0" applyNumberFormat="1" applyFont="1" applyFill="1" applyAlignment="1" applyProtection="1">
      <alignment horizontal="left"/>
      <protection locked="0"/>
    </xf>
    <xf numFmtId="169" fontId="7" fillId="1" borderId="0" xfId="0" applyNumberFormat="1" applyFont="1" applyFill="1" applyAlignment="1" applyProtection="1">
      <alignment horizontal="left"/>
      <protection locked="0"/>
    </xf>
    <xf numFmtId="0" fontId="1" fillId="4" borderId="0" xfId="0" applyFont="1" applyFill="1"/>
    <xf numFmtId="167" fontId="7" fillId="11" borderId="8" xfId="0" applyNumberFormat="1" applyFont="1" applyFill="1" applyBorder="1" applyAlignment="1">
      <alignment horizontal="center"/>
    </xf>
    <xf numFmtId="167" fontId="7" fillId="11" borderId="0" xfId="0" applyNumberFormat="1" applyFont="1" applyFill="1" applyBorder="1" applyAlignment="1">
      <alignment horizontal="center"/>
    </xf>
    <xf numFmtId="167" fontId="7" fillId="12" borderId="10" xfId="0" applyNumberFormat="1" applyFont="1" applyFill="1" applyBorder="1" applyAlignment="1">
      <alignment horizontal="center"/>
    </xf>
    <xf numFmtId="0" fontId="2" fillId="12" borderId="0" xfId="0" applyFont="1" applyFill="1"/>
    <xf numFmtId="0" fontId="0" fillId="12" borderId="0" xfId="0" applyFill="1"/>
    <xf numFmtId="0" fontId="2" fillId="11" borderId="0" xfId="0" applyFont="1" applyFill="1"/>
    <xf numFmtId="0" fontId="0" fillId="11" borderId="0" xfId="0" applyFill="1"/>
    <xf numFmtId="164" fontId="7" fillId="13" borderId="1" xfId="2" applyNumberFormat="1" applyFont="1" applyFill="1" applyBorder="1" applyAlignment="1">
      <alignment horizontal="center"/>
    </xf>
    <xf numFmtId="167" fontId="7" fillId="11" borderId="18" xfId="0" applyNumberFormat="1" applyFont="1" applyFill="1" applyBorder="1" applyAlignment="1">
      <alignment horizontal="center"/>
    </xf>
    <xf numFmtId="167" fontId="7" fillId="0" borderId="18" xfId="0" applyNumberFormat="1" applyFont="1" applyBorder="1" applyAlignment="1">
      <alignment horizontal="center"/>
    </xf>
    <xf numFmtId="167" fontId="7" fillId="12" borderId="4" xfId="0" applyNumberFormat="1" applyFont="1" applyFill="1" applyBorder="1" applyAlignment="1">
      <alignment horizontal="center"/>
    </xf>
    <xf numFmtId="167" fontId="7" fillId="12" borderId="0" xfId="0" applyNumberFormat="1" applyFont="1" applyFill="1" applyBorder="1" applyAlignment="1">
      <alignment horizontal="center"/>
    </xf>
    <xf numFmtId="0" fontId="3" fillId="0" borderId="14" xfId="0" quotePrefix="1" applyFont="1" applyBorder="1"/>
    <xf numFmtId="0" fontId="3" fillId="0" borderId="6" xfId="0" quotePrefix="1" applyFont="1" applyBorder="1"/>
    <xf numFmtId="10" fontId="0" fillId="0" borderId="6" xfId="0" applyNumberFormat="1" applyBorder="1"/>
    <xf numFmtId="9" fontId="0" fillId="0" borderId="6" xfId="0" applyNumberFormat="1" applyBorder="1"/>
    <xf numFmtId="0" fontId="3" fillId="0" borderId="2" xfId="0" applyFont="1" applyBorder="1"/>
    <xf numFmtId="10" fontId="0" fillId="0" borderId="5" xfId="0" applyNumberFormat="1" applyBorder="1"/>
    <xf numFmtId="16" fontId="7" fillId="0" borderId="0" xfId="0" applyNumberFormat="1" applyFont="1" applyAlignment="1">
      <alignment horizontal="left"/>
    </xf>
    <xf numFmtId="0" fontId="14" fillId="7" borderId="15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0" xfId="0" quotePrefix="1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6" fontId="7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2" fillId="1" borderId="0" xfId="0" applyNumberFormat="1" applyFont="1" applyFill="1" applyAlignment="1">
      <alignment horizontal="left"/>
    </xf>
    <xf numFmtId="0" fontId="2" fillId="1" borderId="0" xfId="0" applyFont="1" applyFill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1" borderId="0" xfId="0" applyFont="1" applyFill="1" applyAlignment="1">
      <alignment horizontal="left"/>
    </xf>
  </cellXfs>
  <cellStyles count="5">
    <cellStyle name="Controlecel" xfId="4" builtinId="23" hidden="1"/>
    <cellStyle name="Ongeldig" xfId="3" builtinId="27" hidden="1"/>
    <cellStyle name="Procent" xfId="1" builtinId="5"/>
    <cellStyle name="Standaard" xfId="0" builtinId="0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topLeftCell="A25" zoomScale="115" zoomScaleNormal="115" zoomScalePageLayoutView="115" workbookViewId="0">
      <selection activeCell="G46" sqref="G46"/>
    </sheetView>
  </sheetViews>
  <sheetFormatPr defaultColWidth="11" defaultRowHeight="15.75" customHeight="1"/>
  <cols>
    <col min="1" max="1" width="28.75" customWidth="1"/>
    <col min="2" max="6" width="10.375" customWidth="1"/>
    <col min="7" max="10" width="10.125" customWidth="1"/>
    <col min="11" max="11" width="11.25" customWidth="1"/>
    <col min="12" max="12" width="10.125" customWidth="1"/>
    <col min="13" max="13" width="7.125" customWidth="1"/>
  </cols>
  <sheetData>
    <row r="1" spans="1:13" ht="20.25" customHeight="1">
      <c r="A1" s="46" t="s">
        <v>26</v>
      </c>
      <c r="B1" s="6" t="s">
        <v>1</v>
      </c>
      <c r="C1" s="6"/>
      <c r="D1" s="6"/>
      <c r="E1" s="6"/>
      <c r="H1" s="6" t="s">
        <v>0</v>
      </c>
      <c r="I1" s="6"/>
      <c r="J1" s="6"/>
      <c r="K1" s="6"/>
      <c r="L1" s="6"/>
      <c r="M1" s="8" t="s">
        <v>1</v>
      </c>
    </row>
    <row r="2" spans="1:13" ht="20.25" customHeight="1" thickBot="1">
      <c r="A2" s="82" t="s">
        <v>107</v>
      </c>
      <c r="B2" s="6"/>
      <c r="C2" s="6"/>
      <c r="D2" s="6"/>
      <c r="E2" s="6"/>
      <c r="H2" s="6"/>
      <c r="I2" s="6"/>
      <c r="J2" s="6"/>
      <c r="K2" s="6"/>
      <c r="L2" s="6"/>
      <c r="M2" s="8"/>
    </row>
    <row r="3" spans="1:13" ht="15" customHeight="1">
      <c r="A3" s="117" t="s">
        <v>27</v>
      </c>
      <c r="B3" s="122" t="s">
        <v>11</v>
      </c>
      <c r="C3" s="122" t="s">
        <v>12</v>
      </c>
      <c r="D3" s="122" t="s">
        <v>39</v>
      </c>
      <c r="E3" s="127" t="s">
        <v>48</v>
      </c>
      <c r="F3" s="59" t="s">
        <v>51</v>
      </c>
      <c r="G3" s="61" t="s">
        <v>14</v>
      </c>
      <c r="H3" s="63" t="s">
        <v>53</v>
      </c>
      <c r="I3" s="120" t="s">
        <v>71</v>
      </c>
      <c r="J3" s="121"/>
      <c r="K3" s="121"/>
      <c r="L3" s="121"/>
      <c r="M3" s="110" t="s">
        <v>1</v>
      </c>
    </row>
    <row r="4" spans="1:13" ht="15" customHeight="1">
      <c r="A4" s="118"/>
      <c r="B4" s="123"/>
      <c r="C4" s="123"/>
      <c r="D4" s="123"/>
      <c r="E4" s="128"/>
      <c r="F4" s="60" t="s">
        <v>49</v>
      </c>
      <c r="G4" s="62" t="s">
        <v>52</v>
      </c>
      <c r="H4" s="64" t="s">
        <v>54</v>
      </c>
      <c r="I4" s="134" t="s">
        <v>9</v>
      </c>
      <c r="J4" s="135"/>
      <c r="K4" s="136" t="s">
        <v>10</v>
      </c>
      <c r="L4" s="136"/>
      <c r="M4" s="111" t="s">
        <v>1</v>
      </c>
    </row>
    <row r="5" spans="1:13" ht="15" customHeight="1">
      <c r="A5" s="119"/>
      <c r="B5" s="124"/>
      <c r="C5" s="123"/>
      <c r="D5" s="123"/>
      <c r="E5" s="129"/>
      <c r="F5" s="60" t="s">
        <v>50</v>
      </c>
      <c r="G5" s="65"/>
      <c r="H5" s="64"/>
      <c r="I5" s="66" t="s">
        <v>61</v>
      </c>
      <c r="J5" s="67" t="s">
        <v>62</v>
      </c>
      <c r="K5" s="68" t="s">
        <v>110</v>
      </c>
      <c r="L5" s="67" t="s">
        <v>111</v>
      </c>
      <c r="M5" s="111" t="s">
        <v>114</v>
      </c>
    </row>
    <row r="6" spans="1:13" ht="15" customHeight="1">
      <c r="A6" s="40" t="s">
        <v>97</v>
      </c>
      <c r="B6" s="18">
        <v>220</v>
      </c>
      <c r="C6" s="83">
        <v>28.58</v>
      </c>
      <c r="D6" s="32">
        <f>+($B6*$C6)</f>
        <v>6287.5999999999995</v>
      </c>
      <c r="E6" s="19">
        <f t="shared" ref="E6:E12" si="0">($C6-$G6)/$G6</f>
        <v>0.77515527950310537</v>
      </c>
      <c r="F6" s="20">
        <f t="shared" ref="F6:F20" si="1">$D6/$D$21</f>
        <v>0.15733041739752729</v>
      </c>
      <c r="G6" s="21">
        <v>16.100000000000001</v>
      </c>
      <c r="H6" s="22" t="s">
        <v>3</v>
      </c>
      <c r="I6" s="98">
        <f t="shared" ref="I6:I12" si="2">$D$23/$B6</f>
        <v>12.940636363636361</v>
      </c>
      <c r="J6" s="38">
        <f>$G6*0.7</f>
        <v>11.27</v>
      </c>
      <c r="K6" s="69">
        <f t="shared" ref="K6:K12" si="3">$D$24/$B6</f>
        <v>34.50836363636364</v>
      </c>
      <c r="L6" s="108">
        <f t="shared" ref="L6:L11" si="4">$G6*2</f>
        <v>32.200000000000003</v>
      </c>
      <c r="M6" s="115"/>
    </row>
    <row r="7" spans="1:13" ht="15" customHeight="1">
      <c r="A7" s="17" t="s">
        <v>21</v>
      </c>
      <c r="B7" s="16">
        <v>160</v>
      </c>
      <c r="C7" s="84">
        <v>31.87</v>
      </c>
      <c r="D7" s="33">
        <f t="shared" ref="D7:D12" si="5">+($B7*$C7)</f>
        <v>5099.2</v>
      </c>
      <c r="E7" s="23">
        <f t="shared" si="0"/>
        <v>0.67384453781512621</v>
      </c>
      <c r="F7" s="24">
        <f t="shared" si="1"/>
        <v>0.12759387753570062</v>
      </c>
      <c r="G7" s="25">
        <v>19.04</v>
      </c>
      <c r="H7" s="26" t="s">
        <v>2</v>
      </c>
      <c r="I7" s="99">
        <f t="shared" si="2"/>
        <v>17.793374999999997</v>
      </c>
      <c r="J7" s="107">
        <f t="shared" ref="J7:J10" si="6">$G7*0.7</f>
        <v>13.327999999999999</v>
      </c>
      <c r="K7" s="70">
        <f t="shared" si="3"/>
        <v>47.448999999999998</v>
      </c>
      <c r="L7" s="109">
        <f t="shared" si="4"/>
        <v>38.08</v>
      </c>
      <c r="M7" s="112"/>
    </row>
    <row r="8" spans="1:13" ht="15" customHeight="1">
      <c r="A8" s="17" t="s">
        <v>22</v>
      </c>
      <c r="B8" s="16">
        <v>50</v>
      </c>
      <c r="C8" s="84">
        <v>100.3</v>
      </c>
      <c r="D8" s="33">
        <f t="shared" si="5"/>
        <v>5015</v>
      </c>
      <c r="E8" s="23">
        <f t="shared" si="0"/>
        <v>0.13718820861677997</v>
      </c>
      <c r="F8" s="24">
        <f t="shared" si="1"/>
        <v>0.12548699714495187</v>
      </c>
      <c r="G8" s="25">
        <v>88.2</v>
      </c>
      <c r="H8" s="26" t="s">
        <v>7</v>
      </c>
      <c r="I8" s="28">
        <f t="shared" si="2"/>
        <v>56.938799999999993</v>
      </c>
      <c r="J8" s="106">
        <f t="shared" si="6"/>
        <v>61.739999999999995</v>
      </c>
      <c r="K8" s="100">
        <f t="shared" si="3"/>
        <v>151.83680000000001</v>
      </c>
      <c r="L8" s="28">
        <f t="shared" si="4"/>
        <v>176.4</v>
      </c>
      <c r="M8" s="47"/>
    </row>
    <row r="9" spans="1:13" ht="15" customHeight="1">
      <c r="A9" s="17" t="s">
        <v>23</v>
      </c>
      <c r="B9" s="16">
        <v>100</v>
      </c>
      <c r="C9" s="84">
        <v>44.29</v>
      </c>
      <c r="D9" s="33">
        <f t="shared" si="5"/>
        <v>4429</v>
      </c>
      <c r="E9" s="23">
        <f t="shared" si="0"/>
        <v>0.27563364055299538</v>
      </c>
      <c r="F9" s="24">
        <f t="shared" si="1"/>
        <v>0.11082391033997845</v>
      </c>
      <c r="G9" s="25">
        <v>34.72</v>
      </c>
      <c r="H9" s="26" t="s">
        <v>4</v>
      </c>
      <c r="I9" s="99">
        <f t="shared" si="2"/>
        <v>28.469399999999997</v>
      </c>
      <c r="J9" s="107">
        <f t="shared" si="6"/>
        <v>24.303999999999998</v>
      </c>
      <c r="K9" s="70">
        <f t="shared" si="3"/>
        <v>75.918400000000005</v>
      </c>
      <c r="L9" s="109">
        <f t="shared" si="4"/>
        <v>69.44</v>
      </c>
      <c r="M9" s="112"/>
    </row>
    <row r="10" spans="1:13" ht="15" customHeight="1">
      <c r="A10" s="17" t="s">
        <v>24</v>
      </c>
      <c r="B10" s="16">
        <v>450</v>
      </c>
      <c r="C10" s="84">
        <v>9.7899999999999991</v>
      </c>
      <c r="D10" s="33">
        <f t="shared" si="5"/>
        <v>4405.5</v>
      </c>
      <c r="E10" s="23">
        <f t="shared" si="0"/>
        <v>5.1557465091299527E-2</v>
      </c>
      <c r="F10" s="24">
        <f t="shared" si="1"/>
        <v>0.1102358855278336</v>
      </c>
      <c r="G10" s="25">
        <v>9.31</v>
      </c>
      <c r="H10" s="29" t="s">
        <v>8</v>
      </c>
      <c r="I10" s="28">
        <f t="shared" si="2"/>
        <v>6.326533333333332</v>
      </c>
      <c r="J10" s="106">
        <f t="shared" si="6"/>
        <v>6.5170000000000003</v>
      </c>
      <c r="K10" s="100">
        <f t="shared" si="3"/>
        <v>16.870755555555554</v>
      </c>
      <c r="L10" s="28">
        <f t="shared" si="4"/>
        <v>18.62</v>
      </c>
      <c r="M10" s="113"/>
    </row>
    <row r="11" spans="1:13" ht="15" customHeight="1">
      <c r="A11" s="17" t="s">
        <v>25</v>
      </c>
      <c r="B11" s="30">
        <v>1000</v>
      </c>
      <c r="C11" s="84">
        <v>4.38</v>
      </c>
      <c r="D11" s="33">
        <f t="shared" si="5"/>
        <v>4380</v>
      </c>
      <c r="E11" s="23">
        <f t="shared" si="0"/>
        <v>-0.33434650455927056</v>
      </c>
      <c r="F11" s="24">
        <f t="shared" si="1"/>
        <v>0.10959781605082537</v>
      </c>
      <c r="G11" s="25">
        <v>6.58</v>
      </c>
      <c r="H11" s="29" t="s">
        <v>47</v>
      </c>
      <c r="I11" s="27">
        <f t="shared" si="2"/>
        <v>2.8469399999999996</v>
      </c>
      <c r="J11" s="99">
        <f>$G11*0.7</f>
        <v>4.6059999999999999</v>
      </c>
      <c r="K11" s="100">
        <f t="shared" si="3"/>
        <v>7.5918400000000004</v>
      </c>
      <c r="L11" s="28">
        <f t="shared" si="4"/>
        <v>13.16</v>
      </c>
      <c r="M11" s="113"/>
    </row>
    <row r="12" spans="1:13" ht="15" customHeight="1">
      <c r="A12" s="17" t="s">
        <v>100</v>
      </c>
      <c r="B12" s="16">
        <v>200</v>
      </c>
      <c r="C12" s="84">
        <v>17.989999999999998</v>
      </c>
      <c r="D12" s="33">
        <f t="shared" si="5"/>
        <v>3597.9999999999995</v>
      </c>
      <c r="E12" s="23">
        <f t="shared" si="0"/>
        <v>0.21718538565629222</v>
      </c>
      <c r="F12" s="24">
        <f t="shared" si="1"/>
        <v>9.0030352089239651E-2</v>
      </c>
      <c r="G12" s="25">
        <v>14.78</v>
      </c>
      <c r="H12" s="26" t="s">
        <v>46</v>
      </c>
      <c r="I12" s="28">
        <f t="shared" si="2"/>
        <v>14.234699999999998</v>
      </c>
      <c r="J12" s="99">
        <f>$G12*0.7</f>
        <v>10.345999999999998</v>
      </c>
      <c r="K12" s="70">
        <f t="shared" si="3"/>
        <v>37.959200000000003</v>
      </c>
      <c r="L12" s="109" t="s">
        <v>70</v>
      </c>
      <c r="M12" s="112"/>
    </row>
    <row r="13" spans="1:13" ht="15" customHeight="1">
      <c r="A13" s="17" t="s">
        <v>28</v>
      </c>
      <c r="B13" s="16"/>
      <c r="C13" s="84"/>
      <c r="D13" s="33"/>
      <c r="E13" s="23"/>
      <c r="F13" s="24"/>
      <c r="G13" s="25"/>
      <c r="H13" s="26"/>
      <c r="I13" s="28"/>
      <c r="J13" s="28"/>
      <c r="K13" s="48"/>
      <c r="L13" s="1"/>
      <c r="M13" s="47"/>
    </row>
    <row r="14" spans="1:13" ht="15" customHeight="1">
      <c r="A14" s="17" t="s">
        <v>29</v>
      </c>
      <c r="B14" s="16"/>
      <c r="C14" s="84"/>
      <c r="D14" s="33"/>
      <c r="E14" s="23"/>
      <c r="F14" s="24"/>
      <c r="G14" s="25"/>
      <c r="H14" s="26"/>
      <c r="I14" s="28"/>
      <c r="J14" s="28"/>
      <c r="K14" s="48"/>
      <c r="L14" s="1"/>
      <c r="M14" s="47"/>
    </row>
    <row r="15" spans="1:13" ht="15" customHeight="1">
      <c r="A15" s="17" t="s">
        <v>30</v>
      </c>
      <c r="B15" s="16"/>
      <c r="C15" s="84"/>
      <c r="D15" s="33"/>
      <c r="E15" s="23"/>
      <c r="F15" s="24"/>
      <c r="G15" s="25"/>
      <c r="H15" s="26"/>
      <c r="I15" s="28"/>
      <c r="J15" s="28"/>
      <c r="K15" s="48"/>
      <c r="L15" s="1"/>
      <c r="M15" s="47"/>
    </row>
    <row r="16" spans="1:13" ht="15" customHeight="1">
      <c r="A16" s="17" t="s">
        <v>31</v>
      </c>
      <c r="B16" s="16"/>
      <c r="C16" s="84"/>
      <c r="D16" s="33"/>
      <c r="E16" s="23"/>
      <c r="F16" s="24"/>
      <c r="G16" s="25"/>
      <c r="H16" s="26"/>
      <c r="I16" s="28"/>
      <c r="J16" s="28"/>
      <c r="K16" s="48"/>
      <c r="L16" s="1"/>
      <c r="M16" s="47"/>
    </row>
    <row r="17" spans="1:16" ht="15" customHeight="1">
      <c r="A17" s="17" t="s">
        <v>32</v>
      </c>
      <c r="B17" s="16"/>
      <c r="C17" s="84"/>
      <c r="D17" s="33"/>
      <c r="E17" s="23"/>
      <c r="F17" s="24"/>
      <c r="G17" s="25"/>
      <c r="H17" s="26"/>
      <c r="I17" s="28"/>
      <c r="J17" s="28"/>
      <c r="K17" s="48"/>
      <c r="L17" s="1"/>
      <c r="M17" s="47"/>
    </row>
    <row r="18" spans="1:16" ht="15" customHeight="1">
      <c r="A18" s="17" t="s">
        <v>33</v>
      </c>
      <c r="B18" s="16"/>
      <c r="C18" s="84"/>
      <c r="D18" s="33"/>
      <c r="E18" s="23"/>
      <c r="F18" s="24"/>
      <c r="G18" s="25"/>
      <c r="H18" s="26"/>
      <c r="I18" s="28"/>
      <c r="J18" s="28"/>
      <c r="K18" s="48"/>
      <c r="L18" s="1"/>
      <c r="M18" s="47"/>
    </row>
    <row r="19" spans="1:16" ht="15" customHeight="1">
      <c r="A19" s="17" t="s">
        <v>34</v>
      </c>
      <c r="B19" s="16"/>
      <c r="C19" s="84"/>
      <c r="D19" s="33"/>
      <c r="E19" s="23"/>
      <c r="F19" s="24"/>
      <c r="G19" s="25"/>
      <c r="H19" s="26"/>
      <c r="I19" s="28"/>
      <c r="J19" s="28"/>
      <c r="K19" s="48"/>
      <c r="L19" s="1"/>
      <c r="M19" s="47"/>
    </row>
    <row r="20" spans="1:16" ht="15" customHeight="1" thickBot="1">
      <c r="A20" s="43" t="s">
        <v>6</v>
      </c>
      <c r="B20" s="9"/>
      <c r="C20" s="9"/>
      <c r="D20" s="105">
        <v>6750</v>
      </c>
      <c r="E20" s="10"/>
      <c r="F20" s="31">
        <f t="shared" si="1"/>
        <v>0.16890074391394322</v>
      </c>
      <c r="G20" s="15" t="s">
        <v>1</v>
      </c>
      <c r="H20" s="11"/>
      <c r="I20" s="9"/>
      <c r="J20" s="9"/>
      <c r="K20" s="49"/>
      <c r="L20" s="9"/>
      <c r="M20" s="114"/>
    </row>
    <row r="21" spans="1:16" ht="13.5" customHeight="1">
      <c r="A21" s="51" t="s">
        <v>5</v>
      </c>
      <c r="B21" s="52"/>
      <c r="C21" s="52"/>
      <c r="D21" s="53">
        <f>SUM(D6:D20)</f>
        <v>39964.299999999996</v>
      </c>
      <c r="E21" s="54" t="s">
        <v>1</v>
      </c>
      <c r="F21" s="55">
        <f>D21/$D$21</f>
        <v>1</v>
      </c>
      <c r="G21" s="56" t="s">
        <v>1</v>
      </c>
      <c r="H21" s="5"/>
      <c r="I21" s="50"/>
      <c r="J21" s="50"/>
      <c r="K21" s="50"/>
      <c r="L21" s="50"/>
      <c r="M21" s="1"/>
    </row>
    <row r="22" spans="1:16" ht="15" customHeight="1">
      <c r="A22" s="39" t="s">
        <v>16</v>
      </c>
      <c r="B22" s="35"/>
      <c r="C22" s="35"/>
      <c r="D22" s="36">
        <f>AVERAGE(D6:D19)</f>
        <v>4744.8999999999996</v>
      </c>
      <c r="E22" s="125" t="s">
        <v>41</v>
      </c>
      <c r="F22" s="126"/>
      <c r="G22" s="116" t="s">
        <v>35</v>
      </c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6" ht="15" customHeight="1">
      <c r="A23" s="37" t="s">
        <v>9</v>
      </c>
      <c r="B23" s="35"/>
      <c r="C23" s="35"/>
      <c r="D23" s="36">
        <f>D22*60%</f>
        <v>2846.9399999999996</v>
      </c>
      <c r="E23" s="125" t="s">
        <v>41</v>
      </c>
      <c r="F23" s="126"/>
      <c r="G23" s="116" t="s">
        <v>36</v>
      </c>
      <c r="H23" s="116"/>
      <c r="I23" s="116"/>
      <c r="J23" s="116"/>
      <c r="K23" s="116"/>
      <c r="L23" s="116"/>
      <c r="M23" s="116"/>
      <c r="N23" s="116"/>
      <c r="O23" s="116"/>
      <c r="P23" s="116"/>
    </row>
    <row r="24" spans="1:16" ht="15" customHeight="1">
      <c r="A24" s="37" t="s">
        <v>10</v>
      </c>
      <c r="B24" s="35"/>
      <c r="C24" s="35"/>
      <c r="D24" s="36">
        <f>D22*160%</f>
        <v>7591.84</v>
      </c>
      <c r="E24" s="125" t="s">
        <v>41</v>
      </c>
      <c r="F24" s="126"/>
      <c r="G24" s="116" t="s">
        <v>37</v>
      </c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6" ht="15" customHeight="1">
      <c r="A25" s="37"/>
      <c r="B25" s="35"/>
      <c r="C25" s="35"/>
      <c r="D25" s="36"/>
      <c r="E25" s="125" t="s">
        <v>1</v>
      </c>
      <c r="F25" s="126"/>
      <c r="G25" s="130" t="s">
        <v>1</v>
      </c>
      <c r="H25" s="116"/>
      <c r="I25" s="116"/>
      <c r="J25" s="116"/>
      <c r="K25" s="116"/>
      <c r="L25" s="116"/>
      <c r="M25" s="116"/>
      <c r="N25" s="116"/>
      <c r="O25" s="116"/>
      <c r="P25" s="116"/>
    </row>
    <row r="26" spans="1:16" ht="15" customHeight="1">
      <c r="A26" s="39" t="s">
        <v>17</v>
      </c>
      <c r="B26" s="12"/>
      <c r="C26" s="12"/>
      <c r="D26" s="44">
        <f>D22*1.1</f>
        <v>5219.3900000000003</v>
      </c>
      <c r="E26" s="125" t="s">
        <v>41</v>
      </c>
      <c r="F26" s="126"/>
      <c r="G26" s="116" t="s">
        <v>38</v>
      </c>
      <c r="H26" s="116"/>
      <c r="I26" s="116"/>
      <c r="J26" s="116"/>
      <c r="K26" s="116"/>
      <c r="L26" s="116"/>
      <c r="M26" s="116"/>
      <c r="N26" s="116"/>
      <c r="O26" s="116"/>
      <c r="P26" s="116"/>
    </row>
    <row r="27" spans="1:16" ht="15" customHeight="1">
      <c r="A27" s="34"/>
      <c r="B27" s="12"/>
      <c r="C27" s="12"/>
      <c r="D27" s="36"/>
      <c r="E27" s="12"/>
      <c r="F27" s="12"/>
      <c r="G27" s="130" t="s">
        <v>1</v>
      </c>
      <c r="H27" s="116"/>
      <c r="I27" s="116"/>
      <c r="J27" s="116"/>
      <c r="K27" s="116"/>
      <c r="L27" s="116"/>
      <c r="M27" s="116"/>
      <c r="N27" s="116"/>
      <c r="O27" s="116"/>
      <c r="P27" s="116"/>
    </row>
    <row r="28" spans="1:16" ht="15" customHeight="1">
      <c r="A28" s="79" t="s">
        <v>101</v>
      </c>
      <c r="B28" s="13"/>
      <c r="C28" s="13"/>
      <c r="D28" s="14"/>
      <c r="E28" s="7"/>
      <c r="F28" s="7"/>
      <c r="G28" s="97" t="s">
        <v>98</v>
      </c>
      <c r="H28" s="58"/>
      <c r="I28" s="58"/>
      <c r="J28" s="58"/>
      <c r="L28" s="78"/>
      <c r="M28" s="78"/>
      <c r="N28" s="78"/>
      <c r="O28" s="78"/>
      <c r="P28" s="78"/>
    </row>
    <row r="29" spans="1:16" ht="15" customHeight="1">
      <c r="A29" s="41" t="s">
        <v>18</v>
      </c>
      <c r="B29" s="13"/>
      <c r="C29" s="13"/>
      <c r="D29" s="36">
        <v>36500</v>
      </c>
      <c r="E29" s="45" t="s">
        <v>1</v>
      </c>
      <c r="F29" s="7"/>
      <c r="G29" s="131" t="s">
        <v>13</v>
      </c>
      <c r="H29" s="131"/>
      <c r="I29" s="57" t="s">
        <v>15</v>
      </c>
      <c r="J29" s="81" t="s">
        <v>11</v>
      </c>
      <c r="K29" s="57" t="s">
        <v>44</v>
      </c>
      <c r="L29" s="81" t="s">
        <v>109</v>
      </c>
      <c r="M29" s="78"/>
      <c r="N29" s="78"/>
      <c r="O29" s="78"/>
      <c r="P29" s="78"/>
    </row>
    <row r="30" spans="1:16" ht="15" customHeight="1">
      <c r="A30" s="41" t="s">
        <v>19</v>
      </c>
      <c r="B30" s="13"/>
      <c r="C30" s="13"/>
      <c r="D30" s="42">
        <f>(D21/D29)-1</f>
        <v>9.4912328767123189E-2</v>
      </c>
      <c r="E30" s="7"/>
      <c r="F30" s="7"/>
      <c r="G30" s="132">
        <v>41589</v>
      </c>
      <c r="H30" s="133"/>
      <c r="I30" s="86" t="s">
        <v>42</v>
      </c>
      <c r="J30" s="87">
        <v>320</v>
      </c>
      <c r="K30" s="88" t="s">
        <v>43</v>
      </c>
      <c r="L30" s="89">
        <v>16.25</v>
      </c>
      <c r="M30" s="78"/>
      <c r="N30" s="78"/>
      <c r="O30" s="78"/>
      <c r="P30" s="78"/>
    </row>
    <row r="31" spans="1:16" ht="15" customHeight="1">
      <c r="A31" s="79" t="s">
        <v>102</v>
      </c>
      <c r="B31" s="13"/>
      <c r="C31" s="13"/>
      <c r="D31" s="14"/>
      <c r="E31" s="7"/>
      <c r="F31" s="7"/>
      <c r="G31" s="132">
        <v>41592</v>
      </c>
      <c r="H31" s="133"/>
      <c r="I31" s="86" t="s">
        <v>22</v>
      </c>
      <c r="J31" s="90" t="s">
        <v>1</v>
      </c>
      <c r="K31" s="88" t="s">
        <v>94</v>
      </c>
      <c r="L31" s="91">
        <v>3.14</v>
      </c>
      <c r="M31" s="78"/>
      <c r="N31" s="78"/>
      <c r="O31" s="78"/>
      <c r="P31" s="78"/>
    </row>
    <row r="32" spans="1:16" ht="15" customHeight="1">
      <c r="A32" s="41" t="s">
        <v>20</v>
      </c>
      <c r="B32" s="13"/>
      <c r="C32" s="13"/>
      <c r="D32" s="85">
        <v>35000</v>
      </c>
      <c r="E32" s="45" t="s">
        <v>1</v>
      </c>
      <c r="F32" s="7"/>
      <c r="G32" s="137"/>
      <c r="H32" s="137"/>
      <c r="I32" s="92"/>
      <c r="J32" s="93"/>
      <c r="K32" s="92"/>
      <c r="L32" s="94"/>
      <c r="M32" s="78"/>
      <c r="N32" s="78"/>
      <c r="O32" s="78"/>
      <c r="P32" s="78"/>
    </row>
    <row r="33" spans="1:16" ht="15" customHeight="1">
      <c r="A33" s="41" t="s">
        <v>19</v>
      </c>
      <c r="B33" s="13"/>
      <c r="C33" s="13"/>
      <c r="D33" s="42">
        <f>(D21/D32)-1</f>
        <v>0.14183714285714277</v>
      </c>
      <c r="E33" s="7"/>
      <c r="F33" s="7"/>
      <c r="G33" s="137"/>
      <c r="H33" s="137"/>
      <c r="I33" s="92"/>
      <c r="J33" s="93"/>
      <c r="K33" s="92"/>
      <c r="L33" s="94"/>
      <c r="M33" s="78"/>
      <c r="N33" s="78"/>
      <c r="O33" s="78"/>
      <c r="P33" s="78"/>
    </row>
    <row r="34" spans="1:16" ht="15" customHeight="1">
      <c r="A34" s="80" t="s">
        <v>103</v>
      </c>
      <c r="B34" s="13"/>
      <c r="C34" s="13"/>
      <c r="D34" s="42"/>
      <c r="E34" s="7"/>
      <c r="F34" s="7"/>
      <c r="G34" s="137"/>
      <c r="H34" s="137"/>
      <c r="I34" s="95"/>
      <c r="J34" s="95"/>
      <c r="K34" s="95"/>
      <c r="L34" s="96"/>
      <c r="M34" s="76"/>
      <c r="N34" s="76"/>
      <c r="O34" s="76"/>
      <c r="P34" s="76"/>
    </row>
    <row r="35" spans="1:16" ht="15" customHeight="1">
      <c r="A35" s="41" t="s">
        <v>92</v>
      </c>
      <c r="B35" s="13"/>
      <c r="C35" s="13"/>
      <c r="D35" s="85">
        <v>19000</v>
      </c>
      <c r="E35" s="7"/>
      <c r="F35" s="7"/>
      <c r="G35" s="137"/>
      <c r="H35" s="137"/>
      <c r="I35" s="95"/>
      <c r="J35" s="95"/>
      <c r="K35" s="95"/>
      <c r="L35" s="95"/>
      <c r="M35" s="76"/>
      <c r="N35" s="76"/>
      <c r="O35" s="76"/>
      <c r="P35" s="76"/>
    </row>
    <row r="36" spans="1:16" ht="15" customHeight="1">
      <c r="A36" s="74" t="s">
        <v>19</v>
      </c>
      <c r="B36" s="13"/>
      <c r="C36" s="13"/>
      <c r="D36" s="75">
        <v>1.105</v>
      </c>
      <c r="E36" s="7"/>
      <c r="F36" s="7"/>
      <c r="G36" s="137"/>
      <c r="H36" s="137"/>
      <c r="I36" s="92"/>
      <c r="J36" s="92"/>
      <c r="K36" s="92"/>
      <c r="L36" s="92"/>
      <c r="M36" s="78"/>
      <c r="N36" s="78"/>
      <c r="O36" s="78"/>
      <c r="P36" s="78"/>
    </row>
    <row r="37" spans="1:16" ht="15.75" customHeight="1">
      <c r="G37" s="77" t="s">
        <v>1</v>
      </c>
      <c r="H37" s="78"/>
      <c r="I37" s="78"/>
      <c r="J37" s="78"/>
      <c r="K37" s="78"/>
      <c r="L37" s="78"/>
      <c r="M37" s="78"/>
      <c r="N37" s="78"/>
      <c r="O37" s="78"/>
      <c r="P37" s="78"/>
    </row>
    <row r="38" spans="1:16" ht="15.75" customHeight="1">
      <c r="A38" s="73" t="s">
        <v>91</v>
      </c>
      <c r="G38" s="77" t="s">
        <v>1</v>
      </c>
      <c r="H38" s="78"/>
      <c r="I38" s="78"/>
      <c r="J38" s="78"/>
      <c r="K38" s="78"/>
      <c r="L38" s="78"/>
      <c r="M38" s="78"/>
      <c r="N38" s="78"/>
      <c r="O38" s="78"/>
      <c r="P38" s="78"/>
    </row>
    <row r="39" spans="1:16" ht="15.75" customHeight="1">
      <c r="A39" s="4" t="s">
        <v>65</v>
      </c>
      <c r="G39" s="3"/>
      <c r="H39" s="4"/>
      <c r="M39" s="2" t="s">
        <v>1</v>
      </c>
    </row>
    <row r="40" spans="1:16" ht="15.75" customHeight="1">
      <c r="A40" s="4" t="s">
        <v>40</v>
      </c>
    </row>
    <row r="41" spans="1:16" ht="15.75" customHeight="1">
      <c r="A41" s="4" t="s">
        <v>99</v>
      </c>
      <c r="E41" s="125" t="s">
        <v>41</v>
      </c>
      <c r="F41" s="126"/>
      <c r="G41" s="4" t="s">
        <v>93</v>
      </c>
    </row>
    <row r="42" spans="1:16" ht="15.75" customHeight="1">
      <c r="A42" s="4" t="s">
        <v>45</v>
      </c>
    </row>
    <row r="43" spans="1:16" ht="15.75" customHeight="1">
      <c r="A43" s="4" t="s">
        <v>57</v>
      </c>
      <c r="E43" s="125" t="s">
        <v>41</v>
      </c>
      <c r="F43" s="126"/>
      <c r="G43" s="4" t="s">
        <v>116</v>
      </c>
    </row>
    <row r="44" spans="1:16" ht="15.75" customHeight="1">
      <c r="A44" s="4" t="s">
        <v>113</v>
      </c>
      <c r="E44" s="125" t="s">
        <v>41</v>
      </c>
      <c r="F44" s="126"/>
      <c r="G44" s="4" t="s">
        <v>55</v>
      </c>
      <c r="H44" s="4" t="s">
        <v>56</v>
      </c>
      <c r="I44" s="4" t="s">
        <v>56</v>
      </c>
      <c r="J44" s="4" t="s">
        <v>56</v>
      </c>
      <c r="K44" s="4" t="s">
        <v>56</v>
      </c>
      <c r="L44" s="4" t="s">
        <v>56</v>
      </c>
      <c r="M44" s="103" t="s">
        <v>58</v>
      </c>
      <c r="N44" s="104"/>
      <c r="O44" s="104"/>
    </row>
    <row r="45" spans="1:16" ht="15.75" customHeight="1">
      <c r="A45" s="4" t="s">
        <v>59</v>
      </c>
      <c r="E45" s="125" t="s">
        <v>41</v>
      </c>
      <c r="F45" s="126"/>
      <c r="G45" s="4" t="s">
        <v>117</v>
      </c>
    </row>
    <row r="46" spans="1:16" ht="15.75" customHeight="1">
      <c r="A46" s="4" t="s">
        <v>60</v>
      </c>
      <c r="E46" s="125" t="s">
        <v>41</v>
      </c>
      <c r="F46" s="126"/>
      <c r="G46" s="4" t="s">
        <v>55</v>
      </c>
      <c r="H46" s="4" t="s">
        <v>56</v>
      </c>
      <c r="I46" s="4" t="s">
        <v>56</v>
      </c>
      <c r="J46" s="4" t="s">
        <v>56</v>
      </c>
      <c r="K46" s="4" t="s">
        <v>56</v>
      </c>
      <c r="L46" s="4" t="s">
        <v>56</v>
      </c>
      <c r="M46" s="101" t="s">
        <v>64</v>
      </c>
      <c r="N46" s="102"/>
      <c r="O46" s="102"/>
    </row>
    <row r="47" spans="1:16" ht="15.75" customHeight="1">
      <c r="A47" s="4" t="s">
        <v>63</v>
      </c>
      <c r="E47" s="125" t="s">
        <v>41</v>
      </c>
      <c r="F47" s="126"/>
      <c r="G47" s="4" t="s">
        <v>66</v>
      </c>
    </row>
    <row r="49" spans="1:12" ht="15.75" customHeight="1">
      <c r="A49" s="4" t="s">
        <v>67</v>
      </c>
      <c r="E49" s="125" t="s">
        <v>41</v>
      </c>
      <c r="F49" s="126"/>
      <c r="G49" s="4" t="s">
        <v>69</v>
      </c>
    </row>
    <row r="50" spans="1:12" ht="15.75" customHeight="1">
      <c r="A50" s="4" t="s">
        <v>68</v>
      </c>
      <c r="E50" s="125" t="s">
        <v>41</v>
      </c>
      <c r="F50" s="126"/>
      <c r="G50" s="4" t="s">
        <v>112</v>
      </c>
    </row>
    <row r="51" spans="1:12" ht="15.75" customHeight="1">
      <c r="A51" s="4" t="s">
        <v>95</v>
      </c>
    </row>
    <row r="52" spans="1:12" ht="15.75" customHeight="1">
      <c r="A52" s="4" t="s">
        <v>96</v>
      </c>
      <c r="E52" s="125" t="s">
        <v>41</v>
      </c>
      <c r="F52" s="126"/>
      <c r="G52" s="4" t="s">
        <v>72</v>
      </c>
    </row>
    <row r="53" spans="1:12" ht="15.75" customHeight="1">
      <c r="G53" s="71"/>
      <c r="H53" s="71"/>
      <c r="I53" s="72" t="s">
        <v>75</v>
      </c>
      <c r="J53" s="71"/>
      <c r="K53" s="72" t="s">
        <v>76</v>
      </c>
      <c r="L53" s="71"/>
    </row>
    <row r="54" spans="1:12" ht="15.75" customHeight="1">
      <c r="G54" s="72" t="s">
        <v>73</v>
      </c>
      <c r="H54" s="72" t="s">
        <v>74</v>
      </c>
      <c r="I54" s="72" t="s">
        <v>77</v>
      </c>
      <c r="J54" s="71"/>
      <c r="K54" s="72" t="s">
        <v>78</v>
      </c>
      <c r="L54" s="71"/>
    </row>
    <row r="55" spans="1:12" ht="15.75" customHeight="1">
      <c r="G55" s="72" t="s">
        <v>79</v>
      </c>
      <c r="H55" s="72" t="s">
        <v>80</v>
      </c>
      <c r="I55" s="72" t="s">
        <v>81</v>
      </c>
      <c r="J55" s="71"/>
      <c r="K55" s="72" t="s">
        <v>82</v>
      </c>
      <c r="L55" s="71"/>
    </row>
    <row r="56" spans="1:12" ht="15.75" customHeight="1">
      <c r="G56" s="72" t="s">
        <v>83</v>
      </c>
      <c r="H56" s="72" t="s">
        <v>84</v>
      </c>
      <c r="I56" s="72" t="s">
        <v>85</v>
      </c>
      <c r="J56" s="71"/>
      <c r="K56" s="72" t="s">
        <v>87</v>
      </c>
      <c r="L56" s="71"/>
    </row>
    <row r="57" spans="1:12" ht="15.75" customHeight="1">
      <c r="G57" s="72" t="s">
        <v>89</v>
      </c>
      <c r="H57" s="72" t="s">
        <v>90</v>
      </c>
      <c r="I57" s="72" t="s">
        <v>86</v>
      </c>
      <c r="J57" s="71"/>
      <c r="K57" s="72" t="s">
        <v>88</v>
      </c>
      <c r="L57" s="71"/>
    </row>
    <row r="58" spans="1:12" ht="15.75" customHeight="1">
      <c r="A58" s="4" t="s">
        <v>108</v>
      </c>
    </row>
    <row r="59" spans="1:12" ht="15.75" customHeight="1">
      <c r="A59" s="4" t="s">
        <v>104</v>
      </c>
    </row>
    <row r="60" spans="1:12" ht="15.75" customHeight="1">
      <c r="A60" s="4" t="s">
        <v>105</v>
      </c>
    </row>
    <row r="61" spans="1:12" ht="15.75" customHeight="1">
      <c r="A61" s="4" t="s">
        <v>106</v>
      </c>
    </row>
    <row r="62" spans="1:12" ht="15.75" customHeight="1">
      <c r="A62" s="4" t="s">
        <v>115</v>
      </c>
    </row>
  </sheetData>
  <mergeCells count="36">
    <mergeCell ref="E50:F50"/>
    <mergeCell ref="E47:F47"/>
    <mergeCell ref="G31:H31"/>
    <mergeCell ref="G32:H32"/>
    <mergeCell ref="G33:H33"/>
    <mergeCell ref="G34:H34"/>
    <mergeCell ref="G35:H35"/>
    <mergeCell ref="G36:H36"/>
    <mergeCell ref="E43:F43"/>
    <mergeCell ref="E44:F44"/>
    <mergeCell ref="E45:F45"/>
    <mergeCell ref="E46:F46"/>
    <mergeCell ref="E49:F49"/>
    <mergeCell ref="E41:F41"/>
    <mergeCell ref="E52:F52"/>
    <mergeCell ref="G22:P22"/>
    <mergeCell ref="G23:P23"/>
    <mergeCell ref="G24:P24"/>
    <mergeCell ref="E3:E5"/>
    <mergeCell ref="G27:P27"/>
    <mergeCell ref="G29:H29"/>
    <mergeCell ref="G30:H30"/>
    <mergeCell ref="G25:P25"/>
    <mergeCell ref="I4:J4"/>
    <mergeCell ref="K4:L4"/>
    <mergeCell ref="E22:F22"/>
    <mergeCell ref="E23:F23"/>
    <mergeCell ref="E24:F24"/>
    <mergeCell ref="E25:F25"/>
    <mergeCell ref="E26:F26"/>
    <mergeCell ref="G26:P26"/>
    <mergeCell ref="A3:A5"/>
    <mergeCell ref="I3:L3"/>
    <mergeCell ref="B3:B5"/>
    <mergeCell ref="C3:C5"/>
    <mergeCell ref="D3:D5"/>
  </mergeCells>
  <phoneticPr fontId="4" type="noConversion"/>
  <printOptions gridLines="1"/>
  <pageMargins left="0.78740157480314965" right="0.78740157480314965" top="0.39370078740157483" bottom="0.98425196850393704" header="0.51181102362204722" footer="0.51181102362204722"/>
  <pageSetup paperSize="9" scale="65" orientation="landscape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Zanna-systeem</vt:lpstr>
      <vt:lpstr>Blad1</vt:lpstr>
      <vt:lpstr>'Zanna-systeem'!Afdrukbereik</vt:lpstr>
    </vt:vector>
  </TitlesOfParts>
  <Company>Tijd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medewerker</dc:creator>
  <cp:lastModifiedBy>Pierre Huylenbroeck</cp:lastModifiedBy>
  <cp:lastPrinted>2016-11-07T11:20:13Z</cp:lastPrinted>
  <dcterms:created xsi:type="dcterms:W3CDTF">2005-04-06T14:41:55Z</dcterms:created>
  <dcterms:modified xsi:type="dcterms:W3CDTF">2022-04-27T14:22:43Z</dcterms:modified>
</cp:coreProperties>
</file>